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https://quimiosalud1-my.sharepoint.com/personal/adminmtr_quimiosalud_com/Documents/QUIMIOSALUD 1/CALIDAD/PARTICIPACION SOCIAL/2025/E1Lb/"/>
    </mc:Choice>
  </mc:AlternateContent>
  <xr:revisionPtr revIDLastSave="55" documentId="8_{FE953F95-F819-4810-BCA8-5EA9C37777D2}" xr6:coauthVersionLast="47" xr6:coauthVersionMax="47" xr10:uidLastSave="{EE21D626-21B0-4A29-85B4-D69F5760F589}"/>
  <bookViews>
    <workbookView xWindow="-120" yWindow="-120" windowWidth="20730" windowHeight="11160" xr2:uid="{00000000-000D-0000-FFFF-FFFF00000000}"/>
  </bookViews>
  <sheets>
    <sheet name="PLAN DE FORMACION PPS" sheetId="6" r:id="rId1"/>
  </sheets>
  <externalReferences>
    <externalReference r:id="rId2"/>
    <externalReference r:id="rId3"/>
  </externalReferences>
  <definedNames>
    <definedName name="CAPACITACION">#REF!</definedName>
    <definedName name="mesess">'[1]LISTADO MAESTRO '!$P$3:$P$16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6" l="1"/>
  <c r="R22" i="6"/>
  <c r="Q22" i="6"/>
  <c r="P22" i="6"/>
  <c r="O22" i="6"/>
  <c r="N22" i="6"/>
  <c r="M22" i="6"/>
  <c r="L22" i="6"/>
  <c r="K22" i="6"/>
  <c r="J22" i="6"/>
  <c r="I22" i="6"/>
  <c r="H22" i="6"/>
  <c r="H19" i="6" s="1"/>
  <c r="G22" i="6"/>
  <c r="G19" i="6" s="1"/>
  <c r="R21" i="6"/>
  <c r="Q21" i="6"/>
  <c r="P21" i="6"/>
  <c r="O21" i="6"/>
  <c r="N21" i="6"/>
  <c r="M21" i="6"/>
  <c r="L21" i="6"/>
  <c r="K21" i="6"/>
  <c r="J21" i="6"/>
  <c r="G21" i="6"/>
  <c r="R20" i="6"/>
  <c r="Q20" i="6"/>
  <c r="G20" i="6"/>
  <c r="X18" i="6"/>
  <c r="X12" i="6"/>
  <c r="X16" i="6"/>
  <c r="X10" i="6"/>
  <c r="X9" i="6"/>
  <c r="X15" i="6"/>
  <c r="X13" i="6"/>
  <c r="X17" i="6"/>
  <c r="X11" i="6"/>
  <c r="I19" i="6" l="1"/>
  <c r="J19" i="6"/>
  <c r="Q19" i="6"/>
  <c r="N19" i="6"/>
  <c r="H25" i="6"/>
  <c r="R19" i="6"/>
  <c r="M19" i="6"/>
  <c r="P19" i="6"/>
  <c r="O19" i="6"/>
  <c r="L19" i="6"/>
  <c r="K19" i="6"/>
  <c r="H24" i="6" l="1"/>
</calcChain>
</file>

<file path=xl/sharedStrings.xml><?xml version="1.0" encoding="utf-8"?>
<sst xmlns="http://schemas.openxmlformats.org/spreadsheetml/2006/main" count="133" uniqueCount="79">
  <si>
    <t>Código: GTH-FR-042-4</t>
  </si>
  <si>
    <t>Vigente desde: 
05/09/2020</t>
  </si>
  <si>
    <t>Pag: 1 de 2</t>
  </si>
  <si>
    <t>P</t>
  </si>
  <si>
    <t>BARRANQUILLA</t>
  </si>
  <si>
    <t>CARTAGENA</t>
  </si>
  <si>
    <t>SANTA MARTA 1</t>
  </si>
  <si>
    <t>SANTA MARTA 2</t>
  </si>
  <si>
    <t>VALLEDUPAR</t>
  </si>
  <si>
    <t>RIOHACHA</t>
  </si>
  <si>
    <t>SINCELEJO</t>
  </si>
  <si>
    <t>SAN ANDRES</t>
  </si>
  <si>
    <t>MONTERIA</t>
  </si>
  <si>
    <t>NACIONAL</t>
  </si>
  <si>
    <t>Agencia:</t>
  </si>
  <si>
    <t>PROGRAMADO</t>
  </si>
  <si>
    <t>EJECUTADO</t>
  </si>
  <si>
    <t>E</t>
  </si>
  <si>
    <t>REPROGRAMADO</t>
  </si>
  <si>
    <t>R</t>
  </si>
  <si>
    <t>Año</t>
  </si>
  <si>
    <t>Datos de Capacitaciones</t>
  </si>
  <si>
    <t>AÑO</t>
  </si>
  <si>
    <t>Nombre Act</t>
  </si>
  <si>
    <t>Tipo Act</t>
  </si>
  <si>
    <t>Resp. De seguimiento</t>
  </si>
  <si>
    <t>Resp. Ejecución</t>
  </si>
  <si>
    <t>Soportes o evidencias del cumplimiento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</si>
  <si>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</si>
  <si>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</si>
  <si>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</si>
  <si>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</si>
  <si>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</si>
  <si>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</si>
  <si>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</si>
  <si>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</si>
  <si>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</si>
  <si>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</si>
  <si>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</si>
  <si>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</si>
  <si>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Personal Programado </t>
  </si>
  <si>
    <t># Personal Programado</t>
  </si>
  <si>
    <t># Personal Asistido</t>
  </si>
  <si>
    <t>Intensidad Horaria</t>
  </si>
  <si>
    <t>Horas invertidas</t>
  </si>
  <si>
    <t>Cobertura</t>
  </si>
  <si>
    <t xml:space="preserve"> CAPACITACION  EN TEMAS DE AUTOCUIDADO Y EL ACCESO A LOS PROGRAMAS DE PROMOCION Y PREVENCION</t>
  </si>
  <si>
    <t>Capacitación</t>
  </si>
  <si>
    <t xml:space="preserve">ADMINISTRADORA Y TRABAJADORA SOCIAL </t>
  </si>
  <si>
    <t>Registro de asistencia</t>
  </si>
  <si>
    <t xml:space="preserve">USUARIOS AGENCIA MONTERÍA </t>
  </si>
  <si>
    <t>CAPACITACION EN TEMA DE ENFOQUE DIFERENCIAL ENFOQUE DE DERECHOS Y ENFOQUE DE GENERO</t>
  </si>
  <si>
    <t xml:space="preserve">POLITICA DE PARTICIPACION SOCIAL A COLABORADORES </t>
  </si>
  <si>
    <t>ADMINISTRADORA</t>
  </si>
  <si>
    <t xml:space="preserve">Registro de asistencia/ evaluacion de la capacitacion/evidencias fotograficas </t>
  </si>
  <si>
    <t xml:space="preserve">COLABORADORES AGENCIA MONTERÍA </t>
  </si>
  <si>
    <t>SOCIALIZACION SOBRE EJERCICIO DEL CONTROL SOCIAL</t>
  </si>
  <si>
    <t xml:space="preserve">TRABAJO SOCIAL </t>
  </si>
  <si>
    <t xml:space="preserve">DERECHOS Y DEBERES -  </t>
  </si>
  <si>
    <t>Socializacion</t>
  </si>
  <si>
    <t xml:space="preserve">Registro de asistencia - EVIEDNCIAS FOTOGRAFICA DE FOLLETO </t>
  </si>
  <si>
    <t xml:space="preserve">DERECHO A LA SALUD </t>
  </si>
  <si>
    <t>SOCIALIZAR A LOS USUARIOS SOBRE LA TEMATICAS DE SALUD PUBLICA</t>
  </si>
  <si>
    <t>Registro de asistencia - EVIDENCIAS</t>
  </si>
  <si>
    <t xml:space="preserve">SOCIALIZACION SOBRE GESTION PUBLICA </t>
  </si>
  <si>
    <t xml:space="preserve"> CAPACITACION EN PROCESOS DE PARTICIPACION Y CONTROL SOCIAL EN SALUD</t>
  </si>
  <si>
    <t xml:space="preserve">SECRETARIA DE SALUD </t>
  </si>
  <si>
    <t xml:space="preserve">Registro de asistencia//evidencias fotograficas </t>
  </si>
  <si>
    <t xml:space="preserve">USUARIOS Y COLABORADORES AGENCIA MONTERÍA </t>
  </si>
  <si>
    <t>SOCIALIZACION DE LOS MECANISMOS DE CONTROL QUE SE MANEJAN EN LA INSTITUCION</t>
  </si>
  <si>
    <t xml:space="preserve">Capacitacion </t>
  </si>
  <si>
    <t>ADMINSITARDORA</t>
  </si>
  <si>
    <t>Ejecutado</t>
  </si>
  <si>
    <t>Reprogramado</t>
  </si>
  <si>
    <t>Todos</t>
  </si>
  <si>
    <t>Total cumplimiento</t>
  </si>
  <si>
    <t>Total cobertura</t>
  </si>
  <si>
    <t>SATISFACTORIO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</si>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</sst>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27"/>
      <color rgb="FF274E13"/>
      <name val="Arial"/>
      <family val="2"/>
    </font>
    <font>
      <b/>
      <i/>
      <sz val="28"/>
      <color rgb="FF274E13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color rgb="FF007D7A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D7A"/>
        <bgColor rgb="FF274E13"/>
      </patternFill>
    </fill>
    <fill>
      <patternFill patternType="solid">
        <fgColor rgb="FF007D7A"/>
        <bgColor rgb="FFEFEFEF"/>
      </patternFill>
    </fill>
    <fill>
      <patternFill patternType="solid">
        <fgColor rgb="FF007D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3" xfId="1" applyFont="1" applyBorder="1" applyAlignment="1">
      <alignment vertical="center"/>
    </xf>
    <xf numFmtId="0" fontId="3" fillId="0" borderId="3" xfId="1" applyFont="1" applyBorder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/>
    <xf numFmtId="0" fontId="9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9" fontId="9" fillId="0" borderId="0" xfId="2" applyFont="1" applyAlignment="1"/>
    <xf numFmtId="0" fontId="10" fillId="0" borderId="0" xfId="1" applyFont="1" applyAlignment="1">
      <alignment horizontal="right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/>
    <xf numFmtId="0" fontId="10" fillId="2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 wrapText="1"/>
    </xf>
    <xf numFmtId="0" fontId="12" fillId="8" borderId="0" xfId="1" applyFont="1" applyFill="1" applyAlignment="1">
      <alignment horizontal="left" vertical="center"/>
    </xf>
    <xf numFmtId="0" fontId="6" fillId="8" borderId="0" xfId="1" applyFont="1" applyFill="1"/>
    <xf numFmtId="0" fontId="9" fillId="8" borderId="0" xfId="1" applyFont="1" applyFill="1"/>
    <xf numFmtId="0" fontId="22" fillId="0" borderId="0" xfId="1" applyFont="1"/>
    <xf numFmtId="3" fontId="21" fillId="0" borderId="0" xfId="1" applyNumberFormat="1" applyFont="1" applyAlignment="1">
      <alignment horizontal="center" vertical="center"/>
    </xf>
    <xf numFmtId="0" fontId="23" fillId="7" borderId="1" xfId="1" applyFont="1" applyFill="1" applyBorder="1"/>
    <xf numFmtId="0" fontId="22" fillId="0" borderId="1" xfId="1" applyFont="1" applyBorder="1" applyAlignment="1">
      <alignment horizontal="center" vertical="center"/>
    </xf>
    <xf numFmtId="0" fontId="22" fillId="8" borderId="0" xfId="1" applyFont="1" applyFill="1"/>
    <xf numFmtId="9" fontId="22" fillId="0" borderId="1" xfId="1" applyNumberFormat="1" applyFont="1" applyBorder="1" applyAlignment="1">
      <alignment horizontal="center" vertical="center"/>
    </xf>
    <xf numFmtId="9" fontId="9" fillId="8" borderId="0" xfId="2" applyFont="1" applyFill="1" applyAlignment="1"/>
    <xf numFmtId="0" fontId="8" fillId="7" borderId="0" xfId="1" applyFont="1" applyFill="1" applyAlignment="1">
      <alignment horizontal="left"/>
    </xf>
    <xf numFmtId="0" fontId="20" fillId="8" borderId="1" xfId="1" applyFont="1" applyFill="1" applyBorder="1" applyAlignment="1">
      <alignment horizontal="center" vertical="center"/>
    </xf>
    <xf numFmtId="3" fontId="21" fillId="9" borderId="1" xfId="1" applyNumberFormat="1" applyFont="1" applyFill="1" applyBorder="1" applyAlignment="1">
      <alignment horizontal="center" vertical="center"/>
    </xf>
    <xf numFmtId="164" fontId="21" fillId="9" borderId="1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23" fillId="7" borderId="5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right"/>
    </xf>
    <xf numFmtId="0" fontId="10" fillId="0" borderId="1" xfId="1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4F5F5"/>
      <color rgb="FF007D7A"/>
      <color rgb="FF2D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CUMPLIMIENTO PLAN DE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'[2]PLAN  DE FORMACIÓN 2023'!$H$8:$S$8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'[2]PLAN  DE FORMACIÓN 2023'!$H$36:$S$36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8CA-4DB3-9C34-8C71877A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2146800"/>
        <c:axId val="2586911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2023'!$H$57:$S$57</c:f>
              <c:numCache>
                <c:formatCode>General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A-4DB3-9C34-8C71877A05E2}"/>
            </c:ext>
          </c:extLst>
        </c:ser>
        <c:ser>
          <c:idx val="2"/>
          <c:order val="2"/>
          <c:tx>
            <c:v>SATISFACTORIO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2023'!$H$56:$S$56</c:f>
              <c:numCache>
                <c:formatCode>General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A-4DB3-9C34-8C71877A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90544"/>
        <c:axId val="258689424"/>
      </c:lineChart>
      <c:catAx>
        <c:axId val="2821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1104"/>
        <c:crosses val="autoZero"/>
        <c:auto val="1"/>
        <c:lblAlgn val="ctr"/>
        <c:lblOffset val="100"/>
        <c:noMultiLvlLbl val="0"/>
      </c:catAx>
      <c:valAx>
        <c:axId val="258691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2146800"/>
        <c:crosses val="autoZero"/>
        <c:crossBetween val="between"/>
      </c:valAx>
      <c:valAx>
        <c:axId val="258689424"/>
        <c:scaling>
          <c:orientation val="minMax"/>
          <c:max val="0.9"/>
          <c:min val="0.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0544"/>
        <c:crosses val="max"/>
        <c:crossBetween val="between"/>
        <c:majorUnit val="0.2"/>
      </c:valAx>
      <c:catAx>
        <c:axId val="258690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868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CUMPLIMIENTO PLAN DE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'[2]PLAN  DE FORMACIÓN 2023'!$H$8:$S$8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'[2]PLAN  DE FORMACIÓN 2023'!$H$36:$S$36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9EA-40CA-893A-A915DF24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2146800"/>
        <c:axId val="2586911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2023'!$H$57:$S$57</c:f>
              <c:numCache>
                <c:formatCode>General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A-40CA-893A-A915DF24A972}"/>
            </c:ext>
          </c:extLst>
        </c:ser>
        <c:ser>
          <c:idx val="2"/>
          <c:order val="2"/>
          <c:tx>
            <c:v>SATISFACTORIO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2023'!$H$56:$S$56</c:f>
              <c:numCache>
                <c:formatCode>General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A-40CA-893A-A915DF24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90544"/>
        <c:axId val="258689424"/>
      </c:lineChart>
      <c:catAx>
        <c:axId val="2821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1104"/>
        <c:crosses val="autoZero"/>
        <c:auto val="1"/>
        <c:lblAlgn val="ctr"/>
        <c:lblOffset val="100"/>
        <c:noMultiLvlLbl val="0"/>
      </c:catAx>
      <c:valAx>
        <c:axId val="258691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2146800"/>
        <c:crosses val="autoZero"/>
        <c:crossBetween val="between"/>
      </c:valAx>
      <c:valAx>
        <c:axId val="258689424"/>
        <c:scaling>
          <c:orientation val="minMax"/>
          <c:max val="0.9"/>
          <c:min val="0.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0544"/>
        <c:crosses val="max"/>
        <c:crossBetween val="between"/>
        <c:majorUnit val="0.2"/>
      </c:valAx>
      <c:catAx>
        <c:axId val="258690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868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22</xdr:row>
      <xdr:rowOff>233361</xdr:rowOff>
    </xdr:from>
    <xdr:to>
      <xdr:col>18</xdr:col>
      <xdr:colOff>476249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269081</xdr:colOff>
      <xdr:row>3</xdr:row>
      <xdr:rowOff>104775</xdr:rowOff>
    </xdr:to>
    <xdr:pic>
      <xdr:nvPicPr>
        <xdr:cNvPr id="3" name="Imagen 2" descr="C:\Users\QUIMIO INVITADO\Desktop\LOGOS SAS\Logo Quimiosalud 2018 FULL-0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6081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180974</xdr:colOff>
      <xdr:row>22</xdr:row>
      <xdr:rowOff>233361</xdr:rowOff>
    </xdr:from>
    <xdr:to>
      <xdr:col>18</xdr:col>
      <xdr:colOff>476249</xdr:colOff>
      <xdr:row>35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269081</xdr:colOff>
      <xdr:row>3</xdr:row>
      <xdr:rowOff>104775</xdr:rowOff>
    </xdr:to>
    <xdr:pic>
      <xdr:nvPicPr>
        <xdr:cNvPr id="5" name="Imagen 4" descr="C:\Users\QUIMIO INVITADO\Desktop\LOGOS SAS\Logo Quimiosalud 2018 FULL-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9031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IMIOSALUD/SSTA/05.%20Administraci&#243;n%20de%20RRHH%20-%20quimiosalu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LENTO%20HUMANO/Downloads/GTH-FR-042-4%20FORMATO%20PLAN%20DE%20FORMACION%20(MONTE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MAESTRO "/>
      <sheetName val="Hoja1"/>
      <sheetName val="Hoja3"/>
      <sheetName val="AUSENTISMO"/>
      <sheetName val="ESTADISTICAS AUSENTISMO"/>
      <sheetName val="BASE DE DATOS CAPACITACIONES"/>
      <sheetName val="EMPLEADOS VULNERABLES"/>
      <sheetName val="PROCESOS DISCIPLINARIOS"/>
      <sheetName val="RETIRO"/>
      <sheetName val="PRESTAMOS"/>
      <sheetName val="HISTORIAL DE ACCIDENTES"/>
      <sheetName val="CUADRO DIA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 DE FORMACIÓN 2023"/>
    </sheetNames>
    <sheetDataSet>
      <sheetData sheetId="0">
        <row r="8"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</row>
        <row r="36"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</row>
        <row r="56">
          <cell r="H56">
            <v>0.7</v>
          </cell>
          <cell r="I56">
            <v>0.7</v>
          </cell>
          <cell r="J56">
            <v>0.7</v>
          </cell>
          <cell r="K56">
            <v>0.7</v>
          </cell>
          <cell r="L56">
            <v>0.7</v>
          </cell>
          <cell r="M56">
            <v>0.7</v>
          </cell>
          <cell r="N56">
            <v>0.7</v>
          </cell>
          <cell r="O56">
            <v>0.7</v>
          </cell>
          <cell r="P56">
            <v>0.7</v>
          </cell>
          <cell r="Q56">
            <v>0.7</v>
          </cell>
          <cell r="R56">
            <v>0.7</v>
          </cell>
          <cell r="S56">
            <v>0.7</v>
          </cell>
        </row>
        <row r="57">
          <cell r="H57">
            <v>0.85</v>
          </cell>
          <cell r="I57">
            <v>0.85</v>
          </cell>
          <cell r="J57">
            <v>0.85</v>
          </cell>
          <cell r="K57">
            <v>0.85</v>
          </cell>
          <cell r="L57">
            <v>0.85</v>
          </cell>
          <cell r="M57">
            <v>0.85</v>
          </cell>
          <cell r="N57">
            <v>0.85</v>
          </cell>
          <cell r="O57">
            <v>0.85</v>
          </cell>
          <cell r="P57">
            <v>0.85</v>
          </cell>
          <cell r="Q57">
            <v>0.85</v>
          </cell>
          <cell r="R57">
            <v>0.85</v>
          </cell>
          <cell r="S57">
            <v>0.85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3"/>
  <sheetViews>
    <sheetView tabSelected="1" topLeftCell="I16" workbookViewId="0">
      <selection activeCell="O21" sqref="O21"/>
    </sheetView>
  </sheetViews>
  <sheetFormatPr defaultColWidth="15.140625" defaultRowHeight="15" customHeight="1"/>
  <cols>
    <col min="1" max="1" width="6.5703125" style="7" hidden="1" customWidth="1"/>
    <col min="2" max="2" width="31.85546875" style="7" customWidth="1"/>
    <col min="3" max="3" width="19.28515625" style="7" customWidth="1"/>
    <col min="4" max="4" width="17.28515625" style="7" customWidth="1"/>
    <col min="5" max="5" width="17.85546875" style="7" bestFit="1" customWidth="1"/>
    <col min="6" max="6" width="24.85546875" style="7" bestFit="1" customWidth="1"/>
    <col min="7" max="7" width="5.42578125" style="7" bestFit="1" customWidth="1"/>
    <col min="8" max="10" width="7.85546875" style="7" customWidth="1"/>
    <col min="11" max="12" width="7.85546875" style="38" customWidth="1"/>
    <col min="13" max="17" width="7.85546875" style="7" customWidth="1"/>
    <col min="18" max="18" width="10.140625" style="7" customWidth="1"/>
    <col min="19" max="19" width="36.85546875" style="7" customWidth="1"/>
    <col min="20" max="20" width="15.7109375" style="7" customWidth="1"/>
    <col min="21" max="21" width="15.140625" style="7" customWidth="1"/>
    <col min="22" max="22" width="13.42578125" style="7" customWidth="1"/>
    <col min="23" max="23" width="13.5703125" style="7" customWidth="1"/>
    <col min="24" max="24" width="12.28515625" style="7" customWidth="1"/>
    <col min="25" max="25" width="15.140625" style="7" hidden="1" customWidth="1"/>
    <col min="26" max="26" width="13.42578125" style="7" hidden="1" customWidth="1"/>
    <col min="27" max="27" width="15.42578125" style="7" hidden="1" customWidth="1"/>
    <col min="28" max="28" width="14.28515625" style="7" hidden="1" customWidth="1"/>
    <col min="29" max="29" width="12.5703125" style="7" hidden="1" customWidth="1"/>
    <col min="30" max="37" width="15.140625" style="7" hidden="1" customWidth="1"/>
    <col min="38" max="16384" width="15.140625" style="7"/>
  </cols>
  <sheetData>
    <row r="1" spans="1:36" ht="23.25" customHeight="1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 t="s">
        <v>0</v>
      </c>
      <c r="X1" s="60"/>
      <c r="Y1" s="8"/>
      <c r="Z1" s="8"/>
      <c r="AA1" s="8"/>
      <c r="AB1" s="8"/>
    </row>
    <row r="2" spans="1:36" ht="27.75" customHeight="1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 t="s">
        <v>1</v>
      </c>
      <c r="X2" s="60"/>
      <c r="Y2" s="8"/>
      <c r="Z2" s="8"/>
      <c r="AA2" s="8"/>
      <c r="AB2" s="8"/>
    </row>
    <row r="3" spans="1:36" ht="24.75" customHeight="1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 t="s">
        <v>2</v>
      </c>
      <c r="X3" s="60"/>
      <c r="Y3" s="8"/>
      <c r="Z3" s="8"/>
      <c r="AA3" s="8"/>
      <c r="AB3" s="8"/>
    </row>
    <row r="4" spans="1:36" ht="34.5">
      <c r="G4" s="8"/>
      <c r="H4" s="8"/>
      <c r="I4" s="10"/>
      <c r="J4" s="10"/>
      <c r="K4" s="36"/>
      <c r="L4" s="36"/>
      <c r="M4" s="10"/>
      <c r="N4" s="10"/>
      <c r="O4" s="8"/>
      <c r="P4" s="8"/>
      <c r="Q4" s="8"/>
      <c r="R4" s="8"/>
      <c r="S4" s="9"/>
      <c r="T4" s="9"/>
      <c r="U4" s="9"/>
      <c r="V4" s="9"/>
      <c r="W4" s="11"/>
      <c r="X4" s="12"/>
      <c r="Y4" s="8"/>
      <c r="Z4" s="13" t="s">
        <v>3</v>
      </c>
      <c r="AA4" t="s">
        <v>4</v>
      </c>
      <c r="AB4" t="s">
        <v>5</v>
      </c>
      <c r="AC4" t="s">
        <v>6</v>
      </c>
      <c r="AD4" t="s">
        <v>7</v>
      </c>
      <c r="AE4" t="s">
        <v>8</v>
      </c>
      <c r="AF4" t="s">
        <v>9</v>
      </c>
      <c r="AG4" t="s">
        <v>10</v>
      </c>
      <c r="AH4" t="s">
        <v>11</v>
      </c>
      <c r="AI4" t="s">
        <v>12</v>
      </c>
      <c r="AJ4" s="7" t="s">
        <v>13</v>
      </c>
    </row>
    <row r="5" spans="1:36" ht="21" customHeight="1">
      <c r="A5" s="61" t="s">
        <v>14</v>
      </c>
      <c r="B5" s="61"/>
      <c r="C5" s="50" t="s">
        <v>12</v>
      </c>
      <c r="D5" s="14"/>
      <c r="G5" s="62" t="s">
        <v>15</v>
      </c>
      <c r="H5" s="62"/>
      <c r="I5" s="30" t="s">
        <v>3</v>
      </c>
      <c r="J5" s="15"/>
      <c r="K5" s="63" t="s">
        <v>16</v>
      </c>
      <c r="L5" s="63"/>
      <c r="M5" s="29" t="s">
        <v>17</v>
      </c>
      <c r="N5" s="15"/>
      <c r="O5" s="62" t="s">
        <v>18</v>
      </c>
      <c r="P5" s="62"/>
      <c r="Q5" s="62"/>
      <c r="R5" s="28" t="s">
        <v>19</v>
      </c>
      <c r="S5" s="9"/>
      <c r="T5" s="18" t="s">
        <v>20</v>
      </c>
      <c r="U5" s="16">
        <v>2025</v>
      </c>
      <c r="V5" s="9"/>
      <c r="W5" s="11"/>
      <c r="X5" s="12"/>
      <c r="Y5" s="8"/>
      <c r="Z5" s="13" t="s">
        <v>17</v>
      </c>
      <c r="AA5" s="8">
        <v>2020</v>
      </c>
      <c r="AB5" s="8">
        <v>2021</v>
      </c>
      <c r="AC5" s="8">
        <v>2022</v>
      </c>
      <c r="AD5" s="8">
        <v>2023</v>
      </c>
      <c r="AE5" s="8">
        <v>2024</v>
      </c>
    </row>
    <row r="6" spans="1:36" ht="20.25" customHeight="1">
      <c r="G6" s="8"/>
      <c r="H6" s="8"/>
      <c r="I6" s="10"/>
      <c r="J6" s="10"/>
      <c r="K6" s="36"/>
      <c r="L6" s="36"/>
      <c r="M6" s="10"/>
      <c r="N6" s="10"/>
      <c r="O6" s="8"/>
      <c r="P6" s="8"/>
      <c r="Q6" s="8"/>
      <c r="R6" s="8"/>
      <c r="S6" s="9"/>
      <c r="T6" s="9"/>
      <c r="U6" s="9"/>
      <c r="V6" s="9"/>
      <c r="W6" s="11"/>
      <c r="X6" s="12"/>
      <c r="Y6" s="8"/>
      <c r="Z6" s="13" t="s">
        <v>19</v>
      </c>
      <c r="AA6" s="8"/>
      <c r="AB6" s="8"/>
    </row>
    <row r="7" spans="1:36" ht="21.75" customHeight="1" thickBot="1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4"/>
      <c r="Z7" s="27"/>
      <c r="AA7" s="4"/>
      <c r="AB7" s="4"/>
      <c r="AC7" s="27"/>
    </row>
    <row r="8" spans="1:36" ht="42.75" customHeight="1" thickBot="1">
      <c r="A8" s="19" t="s">
        <v>22</v>
      </c>
      <c r="B8" s="19" t="s">
        <v>23</v>
      </c>
      <c r="C8" s="19" t="s">
        <v>24</v>
      </c>
      <c r="D8" s="20" t="s">
        <v>25</v>
      </c>
      <c r="E8" s="20" t="s">
        <v>26</v>
      </c>
      <c r="F8" s="20" t="s">
        <v>27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34</v>
      </c>
      <c r="N8" s="21" t="s">
        <v>35</v>
      </c>
      <c r="O8" s="21" t="s">
        <v>36</v>
      </c>
      <c r="P8" s="21" t="s">
        <v>37</v>
      </c>
      <c r="Q8" s="21" t="s">
        <v>38</v>
      </c>
      <c r="R8" s="21" t="s">
        <v>39</v>
      </c>
      <c r="S8" s="22" t="s">
        <v>40</v>
      </c>
      <c r="T8" s="22" t="s">
        <v>41</v>
      </c>
      <c r="U8" s="22" t="s">
        <v>42</v>
      </c>
      <c r="V8" s="22" t="s">
        <v>43</v>
      </c>
      <c r="W8" s="20" t="s">
        <v>44</v>
      </c>
      <c r="X8" s="23" t="s">
        <v>45</v>
      </c>
      <c r="Y8" s="31"/>
      <c r="Z8" s="6"/>
      <c r="AA8" s="5"/>
      <c r="AB8" s="5"/>
      <c r="AC8" s="6"/>
      <c r="AD8" s="3"/>
      <c r="AE8" s="3"/>
    </row>
    <row r="9" spans="1:36" ht="59.25" customHeight="1" thickBot="1">
      <c r="A9" s="24"/>
      <c r="B9" s="51" t="s">
        <v>46</v>
      </c>
      <c r="C9" s="34" t="s">
        <v>47</v>
      </c>
      <c r="D9" s="52" t="s">
        <v>48</v>
      </c>
      <c r="E9" s="52"/>
      <c r="F9" s="53" t="s">
        <v>49</v>
      </c>
      <c r="G9" s="24"/>
      <c r="H9" s="24"/>
      <c r="I9" s="24" t="s">
        <v>17</v>
      </c>
      <c r="J9" s="24" t="s">
        <v>17</v>
      </c>
      <c r="K9" s="47" t="s">
        <v>17</v>
      </c>
      <c r="L9" s="47" t="s">
        <v>17</v>
      </c>
      <c r="M9" s="24"/>
      <c r="N9" s="24" t="s">
        <v>17</v>
      </c>
      <c r="O9" s="24" t="s">
        <v>17</v>
      </c>
      <c r="P9" s="24" t="s">
        <v>17</v>
      </c>
      <c r="Q9" s="24"/>
      <c r="R9" s="24"/>
      <c r="S9" s="35" t="s">
        <v>50</v>
      </c>
      <c r="T9" s="34">
        <v>300</v>
      </c>
      <c r="U9" s="34">
        <v>400</v>
      </c>
      <c r="V9" s="34">
        <v>1</v>
      </c>
      <c r="W9" s="48">
        <v>1</v>
      </c>
      <c r="X9" s="49">
        <f>U9/T9</f>
        <v>1.3333333333333333</v>
      </c>
      <c r="Y9" s="32"/>
      <c r="Z9" s="1"/>
      <c r="AA9" s="1"/>
      <c r="AB9" s="1"/>
      <c r="AC9" s="2"/>
      <c r="AD9" s="3"/>
      <c r="AE9" s="3"/>
    </row>
    <row r="10" spans="1:36" ht="59.25" customHeight="1" thickBot="1">
      <c r="A10" s="24"/>
      <c r="B10" s="51" t="s">
        <v>51</v>
      </c>
      <c r="C10" s="34" t="s">
        <v>47</v>
      </c>
      <c r="D10" s="52" t="s">
        <v>48</v>
      </c>
      <c r="E10" s="52"/>
      <c r="F10" s="53" t="s">
        <v>49</v>
      </c>
      <c r="G10" s="24"/>
      <c r="H10" s="24"/>
      <c r="I10" s="24"/>
      <c r="J10" s="47"/>
      <c r="K10" s="24"/>
      <c r="L10" s="24"/>
      <c r="M10" s="24" t="s">
        <v>17</v>
      </c>
      <c r="N10" s="24"/>
      <c r="O10" s="24"/>
      <c r="P10" s="24"/>
      <c r="Q10" s="24"/>
      <c r="R10" s="24"/>
      <c r="S10" s="35" t="s">
        <v>50</v>
      </c>
      <c r="T10" s="34">
        <v>30</v>
      </c>
      <c r="U10" s="34">
        <v>45</v>
      </c>
      <c r="V10" s="34">
        <v>1</v>
      </c>
      <c r="W10" s="48">
        <v>1</v>
      </c>
      <c r="X10" s="49">
        <f>U10/T10</f>
        <v>1.5</v>
      </c>
      <c r="Y10" s="32"/>
      <c r="Z10" s="1"/>
      <c r="AA10" s="1"/>
      <c r="AB10" s="1"/>
      <c r="AC10" s="2"/>
      <c r="AD10" s="3"/>
      <c r="AE10" s="3"/>
    </row>
    <row r="11" spans="1:36" ht="34.5" thickBot="1">
      <c r="A11" s="24">
        <v>2022</v>
      </c>
      <c r="B11" s="51" t="s">
        <v>52</v>
      </c>
      <c r="C11" s="34" t="s">
        <v>47</v>
      </c>
      <c r="D11" s="52" t="s">
        <v>48</v>
      </c>
      <c r="E11" s="34" t="s">
        <v>53</v>
      </c>
      <c r="F11" s="53" t="s">
        <v>54</v>
      </c>
      <c r="G11" s="24"/>
      <c r="H11" s="24"/>
      <c r="I11" s="24"/>
      <c r="J11" s="47"/>
      <c r="K11" s="24"/>
      <c r="L11" s="47"/>
      <c r="M11" s="24"/>
      <c r="N11" s="24" t="s">
        <v>17</v>
      </c>
      <c r="O11" s="24"/>
      <c r="P11" s="24"/>
      <c r="Q11" s="24"/>
      <c r="R11" s="24"/>
      <c r="S11" s="35" t="s">
        <v>55</v>
      </c>
      <c r="T11" s="34">
        <v>11</v>
      </c>
      <c r="U11" s="34">
        <v>11</v>
      </c>
      <c r="V11" s="34">
        <v>1</v>
      </c>
      <c r="W11" s="48">
        <v>1</v>
      </c>
      <c r="X11" s="49">
        <f>U11/T11</f>
        <v>1</v>
      </c>
      <c r="Y11" s="32"/>
      <c r="Z11" s="1"/>
      <c r="AA11" s="1"/>
      <c r="AB11" s="1"/>
      <c r="AC11" s="2"/>
      <c r="AD11" s="3"/>
      <c r="AE11" s="3"/>
    </row>
    <row r="12" spans="1:36" ht="59.25" customHeight="1" thickBot="1">
      <c r="A12" s="24"/>
      <c r="B12" s="51" t="s">
        <v>56</v>
      </c>
      <c r="C12" s="34" t="s">
        <v>47</v>
      </c>
      <c r="D12" s="52" t="s">
        <v>48</v>
      </c>
      <c r="E12" s="52" t="s">
        <v>57</v>
      </c>
      <c r="F12" s="53" t="s">
        <v>49</v>
      </c>
      <c r="G12" s="24"/>
      <c r="H12" s="24"/>
      <c r="I12" s="24"/>
      <c r="J12" s="24"/>
      <c r="K12" s="47"/>
      <c r="L12" s="47"/>
      <c r="M12" s="24"/>
      <c r="N12" s="24" t="s">
        <v>17</v>
      </c>
      <c r="O12" s="24"/>
      <c r="P12" s="24"/>
      <c r="Q12" s="24"/>
      <c r="R12" s="24" t="s">
        <v>17</v>
      </c>
      <c r="S12" s="35" t="s">
        <v>50</v>
      </c>
      <c r="T12" s="34">
        <v>50</v>
      </c>
      <c r="U12" s="34">
        <v>78</v>
      </c>
      <c r="V12" s="34">
        <v>1</v>
      </c>
      <c r="W12" s="48">
        <v>1</v>
      </c>
      <c r="X12" s="49">
        <f>U12/T12</f>
        <v>1.56</v>
      </c>
      <c r="Y12" s="32"/>
      <c r="Z12" s="1"/>
      <c r="AA12" s="1"/>
      <c r="AB12" s="1"/>
      <c r="AC12" s="2"/>
      <c r="AD12" s="3"/>
      <c r="AE12" s="3"/>
    </row>
    <row r="13" spans="1:36" ht="59.25" customHeight="1" thickBot="1">
      <c r="A13" s="24">
        <v>2022</v>
      </c>
      <c r="B13" s="51" t="s">
        <v>58</v>
      </c>
      <c r="C13" s="34" t="s">
        <v>59</v>
      </c>
      <c r="D13" s="52" t="s">
        <v>48</v>
      </c>
      <c r="E13" s="52" t="s">
        <v>57</v>
      </c>
      <c r="F13" s="53" t="s">
        <v>60</v>
      </c>
      <c r="G13" s="24"/>
      <c r="H13" s="24"/>
      <c r="I13" s="24"/>
      <c r="J13" s="24"/>
      <c r="K13" s="24"/>
      <c r="L13" s="47"/>
      <c r="M13" s="24"/>
      <c r="N13" s="24"/>
      <c r="O13" s="24" t="s">
        <v>17</v>
      </c>
      <c r="P13" s="24"/>
      <c r="Q13" s="24"/>
      <c r="R13" s="24"/>
      <c r="S13" s="35" t="s">
        <v>50</v>
      </c>
      <c r="T13" s="34">
        <v>150</v>
      </c>
      <c r="U13" s="34">
        <v>200</v>
      </c>
      <c r="V13" s="34">
        <v>1</v>
      </c>
      <c r="W13" s="48">
        <v>1</v>
      </c>
      <c r="X13" s="49">
        <f t="shared" ref="X13:X18" si="0">U13/T13</f>
        <v>1.3333333333333333</v>
      </c>
      <c r="Y13" s="32"/>
      <c r="Z13" s="1"/>
      <c r="AA13" s="1"/>
      <c r="AB13" s="1"/>
      <c r="AC13" s="2"/>
      <c r="AD13" s="3"/>
      <c r="AE13" s="3"/>
    </row>
    <row r="14" spans="1:36" ht="59.25" customHeight="1" thickBot="1">
      <c r="A14" s="24"/>
      <c r="B14" s="51" t="s">
        <v>61</v>
      </c>
      <c r="C14" s="34" t="s">
        <v>59</v>
      </c>
      <c r="D14" s="52" t="s">
        <v>48</v>
      </c>
      <c r="E14" s="52" t="s">
        <v>53</v>
      </c>
      <c r="F14" s="53" t="s">
        <v>60</v>
      </c>
      <c r="G14" s="24"/>
      <c r="H14" s="24"/>
      <c r="I14" s="24"/>
      <c r="J14" s="24"/>
      <c r="K14" s="24"/>
      <c r="L14" s="47"/>
      <c r="M14" s="24"/>
      <c r="N14" s="24"/>
      <c r="O14" s="24" t="s">
        <v>17</v>
      </c>
      <c r="P14" s="24"/>
      <c r="Q14" s="24"/>
      <c r="R14" s="24"/>
      <c r="S14" s="35" t="s">
        <v>50</v>
      </c>
      <c r="T14" s="34">
        <v>30</v>
      </c>
      <c r="U14" s="34">
        <v>35</v>
      </c>
      <c r="V14" s="34">
        <v>1</v>
      </c>
      <c r="W14" s="48">
        <v>1</v>
      </c>
      <c r="X14" s="49">
        <f t="shared" si="0"/>
        <v>1.1666666666666667</v>
      </c>
      <c r="Y14" s="32"/>
      <c r="Z14" s="1"/>
      <c r="AA14" s="1"/>
      <c r="AB14" s="1"/>
      <c r="AC14" s="2"/>
      <c r="AD14" s="3"/>
      <c r="AE14" s="3"/>
    </row>
    <row r="15" spans="1:36" ht="59.25" customHeight="1" thickBot="1">
      <c r="A15" s="24"/>
      <c r="B15" s="52" t="s">
        <v>62</v>
      </c>
      <c r="C15" s="34" t="s">
        <v>59</v>
      </c>
      <c r="D15" s="52" t="s">
        <v>48</v>
      </c>
      <c r="E15" s="52" t="s">
        <v>57</v>
      </c>
      <c r="F15" s="53" t="s">
        <v>63</v>
      </c>
      <c r="G15" s="24"/>
      <c r="H15" s="24"/>
      <c r="I15" s="24"/>
      <c r="J15" s="24"/>
      <c r="K15" s="24"/>
      <c r="L15" s="47"/>
      <c r="M15" s="24"/>
      <c r="N15" s="24"/>
      <c r="O15" s="24" t="s">
        <v>17</v>
      </c>
      <c r="P15" s="24"/>
      <c r="Q15" s="24"/>
      <c r="R15" s="24"/>
      <c r="S15" s="35" t="s">
        <v>50</v>
      </c>
      <c r="T15" s="34">
        <v>30</v>
      </c>
      <c r="U15" s="34">
        <v>34</v>
      </c>
      <c r="V15" s="34">
        <v>1</v>
      </c>
      <c r="W15" s="48">
        <v>1</v>
      </c>
      <c r="X15" s="49">
        <f t="shared" si="0"/>
        <v>1.1333333333333333</v>
      </c>
      <c r="Y15" s="32"/>
      <c r="Z15" s="1"/>
      <c r="AA15" s="1"/>
      <c r="AB15" s="1"/>
      <c r="AC15" s="2"/>
      <c r="AD15" s="3"/>
      <c r="AE15" s="3"/>
    </row>
    <row r="16" spans="1:36" ht="59.25" customHeight="1" thickBot="1">
      <c r="A16" s="24"/>
      <c r="B16" s="52" t="s">
        <v>64</v>
      </c>
      <c r="C16" s="34" t="s">
        <v>59</v>
      </c>
      <c r="D16" s="52" t="s">
        <v>48</v>
      </c>
      <c r="E16" s="52" t="s">
        <v>57</v>
      </c>
      <c r="F16" s="53" t="s">
        <v>49</v>
      </c>
      <c r="G16" s="24"/>
      <c r="H16" s="24"/>
      <c r="I16" s="24"/>
      <c r="J16" s="24"/>
      <c r="K16" s="47"/>
      <c r="L16" s="47"/>
      <c r="M16" s="24"/>
      <c r="N16" s="24"/>
      <c r="O16" s="24"/>
      <c r="P16" s="24" t="s">
        <v>17</v>
      </c>
      <c r="Q16" s="24" t="s">
        <v>17</v>
      </c>
      <c r="R16" s="24"/>
      <c r="S16" s="35" t="s">
        <v>50</v>
      </c>
      <c r="T16" s="34">
        <v>50</v>
      </c>
      <c r="U16" s="34">
        <v>55</v>
      </c>
      <c r="V16" s="34">
        <v>1</v>
      </c>
      <c r="W16" s="48">
        <v>1</v>
      </c>
      <c r="X16" s="49">
        <f t="shared" si="0"/>
        <v>1.1000000000000001</v>
      </c>
      <c r="Y16" s="32"/>
      <c r="Z16" s="1"/>
      <c r="AA16" s="1"/>
      <c r="AB16" s="1"/>
      <c r="AC16" s="2"/>
      <c r="AD16" s="3"/>
      <c r="AE16" s="3"/>
    </row>
    <row r="17" spans="1:32" ht="34.5" thickBot="1">
      <c r="A17" s="24">
        <v>2022</v>
      </c>
      <c r="B17" s="51" t="s">
        <v>65</v>
      </c>
      <c r="C17" s="34" t="s">
        <v>59</v>
      </c>
      <c r="D17" s="52" t="s">
        <v>48</v>
      </c>
      <c r="E17" s="52" t="s">
        <v>66</v>
      </c>
      <c r="F17" s="53" t="s">
        <v>67</v>
      </c>
      <c r="G17" s="24"/>
      <c r="H17" s="24"/>
      <c r="I17" s="24"/>
      <c r="J17" s="24"/>
      <c r="K17" s="24"/>
      <c r="L17" s="47"/>
      <c r="M17" s="24"/>
      <c r="N17" s="24"/>
      <c r="O17" s="24"/>
      <c r="P17" s="24"/>
      <c r="Q17" s="24" t="s">
        <v>17</v>
      </c>
      <c r="R17" s="24"/>
      <c r="S17" s="35" t="s">
        <v>68</v>
      </c>
      <c r="T17" s="34">
        <v>45</v>
      </c>
      <c r="U17" s="34">
        <v>44</v>
      </c>
      <c r="V17" s="34">
        <v>1</v>
      </c>
      <c r="W17" s="48">
        <v>1</v>
      </c>
      <c r="X17" s="49">
        <f>U17/T17</f>
        <v>0.97777777777777775</v>
      </c>
      <c r="Y17" s="32"/>
      <c r="Z17" s="1"/>
      <c r="AA17" s="1"/>
      <c r="AB17" s="1"/>
      <c r="AC17" s="2"/>
      <c r="AD17" s="3"/>
      <c r="AE17" s="3"/>
    </row>
    <row r="18" spans="1:32" ht="79.5" customHeight="1" thickBot="1">
      <c r="A18" s="24"/>
      <c r="B18" s="52" t="s">
        <v>69</v>
      </c>
      <c r="C18" s="34" t="s">
        <v>70</v>
      </c>
      <c r="D18" s="52" t="s">
        <v>48</v>
      </c>
      <c r="E18" s="52" t="s">
        <v>71</v>
      </c>
      <c r="F18" s="53" t="s">
        <v>49</v>
      </c>
      <c r="G18" s="24"/>
      <c r="H18" s="24"/>
      <c r="I18" s="24"/>
      <c r="J18" s="24"/>
      <c r="K18" s="47"/>
      <c r="L18" s="47"/>
      <c r="M18" s="24"/>
      <c r="N18" s="24"/>
      <c r="O18" s="24"/>
      <c r="P18" s="24"/>
      <c r="Q18" s="24" t="s">
        <v>17</v>
      </c>
      <c r="R18" s="24"/>
      <c r="S18" s="35" t="s">
        <v>50</v>
      </c>
      <c r="T18" s="34">
        <v>30</v>
      </c>
      <c r="U18" s="34">
        <v>33</v>
      </c>
      <c r="V18" s="34">
        <v>1</v>
      </c>
      <c r="W18" s="48">
        <v>1</v>
      </c>
      <c r="X18" s="49">
        <f t="shared" si="0"/>
        <v>1.1000000000000001</v>
      </c>
      <c r="Y18" s="32"/>
      <c r="Z18" s="1"/>
      <c r="AA18" s="1"/>
      <c r="AB18" s="1"/>
      <c r="AC18" s="2"/>
      <c r="AD18" s="3"/>
      <c r="AE18" s="3"/>
    </row>
    <row r="19" spans="1:32" ht="36.75" customHeight="1">
      <c r="B19" s="39"/>
      <c r="C19" s="39"/>
      <c r="D19" s="55"/>
      <c r="E19" s="55"/>
      <c r="F19" s="55"/>
      <c r="G19" s="25">
        <f>IF(G22=0,0,(G20/G22))</f>
        <v>0</v>
      </c>
      <c r="H19" s="25">
        <f t="shared" ref="H19:R19" si="1">IF(H22=0,0,(H20/H22))</f>
        <v>0</v>
      </c>
      <c r="I19" s="25">
        <f t="shared" si="1"/>
        <v>1</v>
      </c>
      <c r="J19" s="25">
        <f t="shared" si="1"/>
        <v>1</v>
      </c>
      <c r="K19" s="25">
        <f t="shared" si="1"/>
        <v>1</v>
      </c>
      <c r="L19" s="25">
        <f t="shared" si="1"/>
        <v>1</v>
      </c>
      <c r="M19" s="25">
        <f t="shared" si="1"/>
        <v>1</v>
      </c>
      <c r="N19" s="25">
        <f t="shared" si="1"/>
        <v>1</v>
      </c>
      <c r="O19" s="25">
        <f t="shared" si="1"/>
        <v>1</v>
      </c>
      <c r="P19" s="25">
        <f t="shared" si="1"/>
        <v>1</v>
      </c>
      <c r="Q19" s="25">
        <f t="shared" si="1"/>
        <v>1</v>
      </c>
      <c r="R19" s="25">
        <f t="shared" si="1"/>
        <v>1</v>
      </c>
      <c r="S19" s="39"/>
      <c r="T19" s="39"/>
      <c r="U19" s="39"/>
      <c r="V19" s="39"/>
      <c r="W19" s="40"/>
      <c r="X19" s="39"/>
      <c r="Y19" s="3"/>
      <c r="Z19" s="3"/>
      <c r="AA19" s="3"/>
      <c r="AB19" s="3"/>
      <c r="AC19" s="3"/>
      <c r="AD19" s="3"/>
      <c r="AE19" s="3"/>
      <c r="AF19" s="3"/>
    </row>
    <row r="20" spans="1:32" ht="27" customHeight="1">
      <c r="B20" s="39"/>
      <c r="C20" s="39"/>
      <c r="D20" s="39"/>
      <c r="E20" s="39"/>
      <c r="F20" s="41" t="s">
        <v>72</v>
      </c>
      <c r="G20" s="42">
        <f>COUNTIF(G11:G18,"E")</f>
        <v>0</v>
      </c>
      <c r="H20" s="42">
        <v>0</v>
      </c>
      <c r="I20" s="42">
        <v>1</v>
      </c>
      <c r="J20" s="42">
        <v>1</v>
      </c>
      <c r="K20" s="42">
        <v>1</v>
      </c>
      <c r="L20" s="42">
        <v>1</v>
      </c>
      <c r="M20" s="42">
        <v>1</v>
      </c>
      <c r="N20" s="42">
        <v>3</v>
      </c>
      <c r="O20" s="42">
        <v>4</v>
      </c>
      <c r="P20" s="42">
        <v>2</v>
      </c>
      <c r="Q20" s="42">
        <f>COUNTIF(Q11:Q18,"E")</f>
        <v>3</v>
      </c>
      <c r="R20" s="42">
        <f>COUNTIF(R11:R18,"E")</f>
        <v>1</v>
      </c>
      <c r="S20" s="39"/>
      <c r="T20" s="39"/>
      <c r="U20" s="39"/>
      <c r="V20" s="39"/>
      <c r="W20" s="40"/>
      <c r="X20" s="39"/>
      <c r="Y20" s="3"/>
      <c r="Z20" s="3"/>
      <c r="AA20" s="3"/>
      <c r="AB20" s="3"/>
      <c r="AC20" s="3"/>
      <c r="AD20" s="3"/>
      <c r="AE20" s="3"/>
      <c r="AF20" s="3"/>
    </row>
    <row r="21" spans="1:32" ht="27" customHeight="1">
      <c r="B21" s="39"/>
      <c r="C21" s="39"/>
      <c r="D21" s="39"/>
      <c r="E21" s="39"/>
      <c r="F21" s="41" t="s">
        <v>73</v>
      </c>
      <c r="G21" s="42">
        <f>COUNTIF(G11:G18,"R")</f>
        <v>0</v>
      </c>
      <c r="H21" s="42">
        <v>0</v>
      </c>
      <c r="I21" s="42">
        <v>0</v>
      </c>
      <c r="J21" s="42">
        <f t="shared" ref="J21:R21" si="2">COUNTIF(J11:J18,"R")</f>
        <v>0</v>
      </c>
      <c r="K21" s="42">
        <f t="shared" si="2"/>
        <v>0</v>
      </c>
      <c r="L21" s="42">
        <f t="shared" si="2"/>
        <v>0</v>
      </c>
      <c r="M21" s="42">
        <f t="shared" si="2"/>
        <v>0</v>
      </c>
      <c r="N21" s="42">
        <f t="shared" si="2"/>
        <v>0</v>
      </c>
      <c r="O21" s="42">
        <f t="shared" si="2"/>
        <v>0</v>
      </c>
      <c r="P21" s="42">
        <f t="shared" si="2"/>
        <v>0</v>
      </c>
      <c r="Q21" s="42">
        <f t="shared" si="2"/>
        <v>0</v>
      </c>
      <c r="R21" s="42">
        <f t="shared" si="2"/>
        <v>0</v>
      </c>
      <c r="S21" s="39"/>
      <c r="T21" s="39"/>
      <c r="U21" s="39"/>
      <c r="V21" s="39"/>
      <c r="W21" s="40"/>
      <c r="X21" s="39"/>
      <c r="Y21" s="3"/>
      <c r="Z21" s="3"/>
      <c r="AA21" s="3"/>
      <c r="AB21" s="3"/>
      <c r="AC21" s="3"/>
      <c r="AD21" s="3"/>
      <c r="AE21" s="3"/>
      <c r="AF21" s="3"/>
    </row>
    <row r="22" spans="1:32" ht="27" customHeight="1">
      <c r="B22" s="39"/>
      <c r="C22" s="39"/>
      <c r="D22" s="39"/>
      <c r="E22" s="39"/>
      <c r="F22" s="46" t="s">
        <v>74</v>
      </c>
      <c r="G22" s="26">
        <f t="shared" ref="G22:R22" si="3">COUNTIF(G7:G18,"R")+COUNTIF(G7:G18,"E")+COUNTIF(G7:G18,"P")</f>
        <v>0</v>
      </c>
      <c r="H22" s="26">
        <f t="shared" si="3"/>
        <v>0</v>
      </c>
      <c r="I22" s="26">
        <f t="shared" si="3"/>
        <v>1</v>
      </c>
      <c r="J22" s="26">
        <f t="shared" si="3"/>
        <v>1</v>
      </c>
      <c r="K22" s="26">
        <f t="shared" si="3"/>
        <v>1</v>
      </c>
      <c r="L22" s="26">
        <f t="shared" si="3"/>
        <v>1</v>
      </c>
      <c r="M22" s="26">
        <f t="shared" si="3"/>
        <v>1</v>
      </c>
      <c r="N22" s="26">
        <f t="shared" si="3"/>
        <v>3</v>
      </c>
      <c r="O22" s="26">
        <f t="shared" si="3"/>
        <v>4</v>
      </c>
      <c r="P22" s="26">
        <f t="shared" si="3"/>
        <v>2</v>
      </c>
      <c r="Q22" s="26">
        <f t="shared" si="3"/>
        <v>3</v>
      </c>
      <c r="R22" s="26">
        <f t="shared" si="3"/>
        <v>1</v>
      </c>
      <c r="S22" s="39"/>
      <c r="T22" s="39"/>
      <c r="U22" s="39"/>
      <c r="V22" s="39"/>
      <c r="W22" s="40"/>
      <c r="X22" s="39"/>
      <c r="Y22" s="3"/>
      <c r="Z22" s="3"/>
      <c r="AA22" s="3"/>
      <c r="AB22" s="3"/>
      <c r="AC22" s="3"/>
      <c r="AD22" s="3"/>
      <c r="AE22" s="3"/>
      <c r="AF22" s="3"/>
    </row>
    <row r="23" spans="1:32" ht="27" customHeight="1">
      <c r="B23" s="39"/>
      <c r="C23" s="39"/>
      <c r="D23" s="39"/>
      <c r="E23" s="39"/>
      <c r="F23" s="39"/>
      <c r="G23" s="39"/>
      <c r="H23" s="39"/>
      <c r="I23" s="39"/>
      <c r="J23" s="39"/>
      <c r="K23" s="43"/>
      <c r="L23" s="4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"/>
      <c r="Z23" s="3"/>
      <c r="AA23" s="3"/>
      <c r="AB23" s="3"/>
      <c r="AC23" s="3"/>
      <c r="AD23" s="3"/>
      <c r="AE23" s="3"/>
      <c r="AF23" s="3"/>
    </row>
    <row r="24" spans="1:32" ht="30.75" customHeight="1">
      <c r="B24" s="39"/>
      <c r="C24" s="39"/>
      <c r="D24" s="39"/>
      <c r="E24" s="39"/>
      <c r="F24" s="56" t="s">
        <v>75</v>
      </c>
      <c r="G24" s="56"/>
      <c r="H24" s="44">
        <f>AVERAGEIF(G19:R19,"&gt;1%",G19:R19)</f>
        <v>1</v>
      </c>
      <c r="I24" s="39"/>
      <c r="J24" s="39"/>
      <c r="K24" s="43"/>
      <c r="L24" s="4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"/>
      <c r="Z24" s="3"/>
      <c r="AA24" s="3"/>
      <c r="AB24" s="3"/>
      <c r="AC24" s="3"/>
      <c r="AD24" s="3"/>
      <c r="AE24" s="3"/>
      <c r="AF24" s="3"/>
    </row>
    <row r="25" spans="1:32" ht="30.75" customHeight="1">
      <c r="F25" s="57" t="s">
        <v>76</v>
      </c>
      <c r="G25" s="57"/>
      <c r="H25" s="33">
        <f>AVERAGEIF(X11:X18,"&gt;1%",X11:X18)</f>
        <v>1.1713888888888888</v>
      </c>
      <c r="Y25" s="3"/>
      <c r="Z25" s="3"/>
      <c r="AA25" s="3"/>
      <c r="AB25" s="3"/>
      <c r="AC25" s="3"/>
      <c r="AD25" s="3"/>
      <c r="AE25" s="3"/>
      <c r="AF25" s="3"/>
    </row>
    <row r="26" spans="1:32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7"/>
      <c r="L26" s="3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39" spans="5:18" ht="20.25" customHeight="1"/>
    <row r="40" spans="5:18" ht="3" customHeight="1">
      <c r="E40" s="7" t="s">
        <v>77</v>
      </c>
      <c r="G40" s="17">
        <v>0.7</v>
      </c>
      <c r="H40" s="17">
        <v>0.7</v>
      </c>
      <c r="I40" s="17">
        <v>0.7</v>
      </c>
      <c r="J40" s="17">
        <v>0.7</v>
      </c>
      <c r="K40" s="45">
        <v>0.7</v>
      </c>
      <c r="L40" s="45">
        <v>0.7</v>
      </c>
      <c r="M40" s="17">
        <v>0.7</v>
      </c>
      <c r="N40" s="17">
        <v>0.7</v>
      </c>
      <c r="O40" s="17">
        <v>0.7</v>
      </c>
      <c r="P40" s="17">
        <v>0.7</v>
      </c>
      <c r="Q40" s="17">
        <v>0.7</v>
      </c>
      <c r="R40" s="17">
        <v>0.7</v>
      </c>
    </row>
    <row r="41" spans="5:18" ht="3" customHeight="1">
      <c r="E41" s="7" t="s">
        <v>78</v>
      </c>
      <c r="G41" s="17">
        <v>0.85</v>
      </c>
      <c r="H41" s="17">
        <v>0.85</v>
      </c>
      <c r="I41" s="17">
        <v>0.85</v>
      </c>
      <c r="J41" s="17">
        <v>0.85</v>
      </c>
      <c r="K41" s="45">
        <v>0.85</v>
      </c>
      <c r="L41" s="45">
        <v>0.85</v>
      </c>
      <c r="M41" s="17">
        <v>0.85</v>
      </c>
      <c r="N41" s="17">
        <v>0.85</v>
      </c>
      <c r="O41" s="17">
        <v>0.85</v>
      </c>
      <c r="P41" s="17">
        <v>0.85</v>
      </c>
      <c r="Q41" s="17">
        <v>0.85</v>
      </c>
      <c r="R41" s="17">
        <v>0.85</v>
      </c>
    </row>
    <row r="42" spans="5:18" ht="20.25" customHeight="1"/>
    <row r="43" spans="5:18" ht="20.25" customHeight="1"/>
  </sheetData>
  <mergeCells count="13">
    <mergeCell ref="A7:X7"/>
    <mergeCell ref="D19:F19"/>
    <mergeCell ref="F24:G24"/>
    <mergeCell ref="F25:G25"/>
    <mergeCell ref="A1:C3"/>
    <mergeCell ref="D1:V3"/>
    <mergeCell ref="W1:X1"/>
    <mergeCell ref="W2:X2"/>
    <mergeCell ref="W3:X3"/>
    <mergeCell ref="A5:B5"/>
    <mergeCell ref="G5:H5"/>
    <mergeCell ref="K5:L5"/>
    <mergeCell ref="O5:Q5"/>
  </mergeCells>
  <conditionalFormatting sqref="G8:R10 G4:H4 O4:R4 G5 O5 G6:H6 O6:R6 A7 O23:R39 O42:R1048576">
    <cfRule type="containsText" dxfId="12" priority="13" operator="containsText" text="X">
      <formula>NOT(ISERROR(SEARCH(("X"),(A4))))</formula>
    </cfRule>
  </conditionalFormatting>
  <conditionalFormatting sqref="G9:R18">
    <cfRule type="containsText" dxfId="11" priority="1" operator="containsText" text="R">
      <formula>NOT(ISERROR(SEARCH("R",G9)))</formula>
    </cfRule>
    <cfRule type="containsText" dxfId="10" priority="2" operator="containsText" text="E">
      <formula>NOT(ISERROR(SEARCH("E",G9)))</formula>
    </cfRule>
    <cfRule type="containsText" dxfId="9" priority="3" operator="containsText" text="P">
      <formula>NOT(ISERROR(SEARCH("P",G9)))</formula>
    </cfRule>
  </conditionalFormatting>
  <conditionalFormatting sqref="G19:R19">
    <cfRule type="cellIs" dxfId="8" priority="4" operator="lessThan">
      <formula>70%</formula>
    </cfRule>
    <cfRule type="cellIs" dxfId="7" priority="5" operator="greaterThan">
      <formula>80%</formula>
    </cfRule>
    <cfRule type="cellIs" dxfId="6" priority="6" operator="between">
      <formula>0.7</formula>
      <formula>0.8</formula>
    </cfRule>
  </conditionalFormatting>
  <conditionalFormatting sqref="H24">
    <cfRule type="cellIs" dxfId="5" priority="10" operator="lessThan">
      <formula>70%</formula>
    </cfRule>
    <cfRule type="cellIs" dxfId="4" priority="11" operator="greaterThan">
      <formula>80%</formula>
    </cfRule>
    <cfRule type="cellIs" dxfId="3" priority="12" operator="between">
      <formula>0.7</formula>
      <formula>0.8</formula>
    </cfRule>
  </conditionalFormatting>
  <conditionalFormatting sqref="H25">
    <cfRule type="cellIs" dxfId="2" priority="7" operator="lessThan">
      <formula>0.65</formula>
    </cfRule>
    <cfRule type="cellIs" dxfId="1" priority="8" operator="between">
      <formula>0.65</formula>
      <formula>0.84999</formula>
    </cfRule>
    <cfRule type="cellIs" dxfId="0" priority="9" operator="greaterThanOrEqual">
      <formula>0.85</formula>
    </cfRule>
  </conditionalFormatting>
  <dataValidations count="3">
    <dataValidation type="list" allowBlank="1" showInputMessage="1" showErrorMessage="1" sqref="C5" xr:uid="{00000000-0002-0000-0100-000001000000}">
      <formula1>$AA$4:$AJ$4</formula1>
    </dataValidation>
    <dataValidation type="list" allowBlank="1" showInputMessage="1" showErrorMessage="1" sqref="G9:R18" xr:uid="{00000000-0002-0000-0100-000003000000}">
      <formula1>$Z$4:$Z$6</formula1>
    </dataValidation>
    <dataValidation type="list" allowBlank="1" showInputMessage="1" showErrorMessage="1" sqref="D5" xr:uid="{00000000-0002-0000-0100-000000000000}">
      <formula1>$AA$4:$AA$17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7e1a581-d56e-4a67-8626-8dfdb33a3fbe">
      <UserInfo>
        <DisplayName/>
        <AccountId xsi:nil="true"/>
        <AccountType/>
      </UserInfo>
    </SharedWithUsers>
    <lcf76f155ced4ddcb4097134ff3c332f xmlns="6ab05f4c-3c66-44ed-ae9f-b807aead7b9b">
      <Terms xmlns="http://schemas.microsoft.com/office/infopath/2007/PartnerControls"/>
    </lcf76f155ced4ddcb4097134ff3c332f>
    <TaxCatchAll xmlns="57e1a581-d56e-4a67-8626-8dfdb33a3f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02027A2EEDC64AA845074AF06FE387" ma:contentTypeVersion="18" ma:contentTypeDescription="Crear nuevo documento." ma:contentTypeScope="" ma:versionID="1f2d4ebe20b045640e27a57664adbc29">
  <xsd:schema xmlns:xsd="http://www.w3.org/2001/XMLSchema" xmlns:xs="http://www.w3.org/2001/XMLSchema" xmlns:p="http://schemas.microsoft.com/office/2006/metadata/properties" xmlns:ns2="57e1a581-d56e-4a67-8626-8dfdb33a3fbe" xmlns:ns3="6ab05f4c-3c66-44ed-ae9f-b807aead7b9b" targetNamespace="http://schemas.microsoft.com/office/2006/metadata/properties" ma:root="true" ma:fieldsID="17e1977a373b385934bf433154d76547" ns2:_="" ns3:_="">
    <xsd:import namespace="57e1a581-d56e-4a67-8626-8dfdb33a3fbe"/>
    <xsd:import namespace="6ab05f4c-3c66-44ed-ae9f-b807aead7b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a581-d56e-4a67-8626-8dfdb33a3f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13fc58-c943-42d0-80e8-de8096ee1679}" ma:internalName="TaxCatchAll" ma:showField="CatchAllData" ma:web="57e1a581-d56e-4a67-8626-8dfdb33a3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5f4c-3c66-44ed-ae9f-b807aead7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91bbf87-5fcc-4276-9ee5-99f2f067c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362C6-136F-4B6D-BC69-BE642E16C72D}"/>
</file>

<file path=customXml/itemProps2.xml><?xml version="1.0" encoding="utf-8"?>
<ds:datastoreItem xmlns:ds="http://schemas.openxmlformats.org/officeDocument/2006/customXml" ds:itemID="{C92F66D4-7F63-435E-A8DE-553C934B4A3A}"/>
</file>

<file path=customXml/itemProps3.xml><?xml version="1.0" encoding="utf-8"?>
<ds:datastoreItem xmlns:ds="http://schemas.openxmlformats.org/officeDocument/2006/customXml" ds:itemID="{668541C6-44A4-499E-BB1C-DE2B2E85C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Stand</dc:creator>
  <cp:keywords/>
  <dc:description/>
  <cp:lastModifiedBy>WALFANI ESCALANTE</cp:lastModifiedBy>
  <cp:revision/>
  <dcterms:created xsi:type="dcterms:W3CDTF">2018-01-17T22:37:32Z</dcterms:created>
  <dcterms:modified xsi:type="dcterms:W3CDTF">2026-01-07T23:55:32Z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2345600</vt:r8>
  </property>
  <property fmtid="{D5CDD505-2E9C-101B-9397-08002B2CF9AE}" pid="3" name="ContentTypeId">
    <vt:lpwstr>0x0101007702027A2EEDC64AA845074AF06FE387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